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checkCompatibility="1" autoCompressPictures="0"/>
  <bookViews>
    <workbookView xWindow="-660" yWindow="-20800" windowWidth="26440" windowHeight="19880" tabRatio="946"/>
  </bookViews>
  <sheets>
    <sheet name="ModernPostcardProfitabilityTool" sheetId="10" r:id="rId1"/>
    <sheet name="Formulas" sheetId="2" state="hidden" r:id="rId2"/>
  </sheets>
  <definedNames>
    <definedName name="Close_Rate">Formulas!$C$3:$C$11</definedName>
    <definedName name="List_Options">Formulas!$E$3:$E$6</definedName>
    <definedName name="List_Type">Formulas!$E$4:$E$6</definedName>
    <definedName name="ListType">Formulas!$E$4:$E$6</definedName>
    <definedName name="Postage_Type">Formulas!$D$3:$D$5</definedName>
    <definedName name="PostageClass">Formulas!$D$3:$D$5</definedName>
    <definedName name="PostageType">Formulas!$D$3:$D$5</definedName>
    <definedName name="Profit_Margin">Formulas!$A$3:$A$11</definedName>
    <definedName name="Response_Rate">Formulas!$B$3:$B$9</definedName>
    <definedName name="ResponseRate">Formulas!$B$3:$B$9</definedName>
    <definedName name="SelectCloseRate">Formulas!$C$2:$C$11</definedName>
    <definedName name="SelectListType">Formulas!$E$2:$E$6</definedName>
    <definedName name="SelectPostageType">Formulas!$D$2:$D$5</definedName>
    <definedName name="SelectProfitMargin">Formulas!$A$2:$A$11</definedName>
    <definedName name="SelectQuantity">Formulas!$F$2:$F$104</definedName>
    <definedName name="SelectResponseRate">Formulas!$B$2:$B$9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1" i="10" l="1"/>
  <c r="G13" i="10"/>
  <c r="D14" i="10"/>
  <c r="D21" i="10"/>
  <c r="H20" i="10"/>
  <c r="H19" i="10"/>
  <c r="D23" i="10"/>
  <c r="G23" i="10"/>
  <c r="H23" i="10"/>
  <c r="H26" i="10"/>
  <c r="G26" i="10"/>
  <c r="D26" i="10"/>
  <c r="H25" i="10"/>
  <c r="G25" i="10"/>
  <c r="D25" i="10"/>
  <c r="H24" i="10"/>
  <c r="G24" i="10"/>
  <c r="D24" i="10"/>
  <c r="D20" i="10"/>
  <c r="F101" i="2"/>
  <c r="F102" i="2"/>
  <c r="F103" i="2"/>
  <c r="F104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7" i="2"/>
</calcChain>
</file>

<file path=xl/sharedStrings.xml><?xml version="1.0" encoding="utf-8"?>
<sst xmlns="http://schemas.openxmlformats.org/spreadsheetml/2006/main" count="45" uniqueCount="41">
  <si>
    <t>Your Customer Value</t>
  </si>
  <si>
    <t>Profit per Sale</t>
  </si>
  <si>
    <t>Average # of sales/customer per year</t>
  </si>
  <si>
    <t>Single Visit Customer Value</t>
  </si>
  <si>
    <t>Response Rate</t>
  </si>
  <si>
    <t>Close Rate</t>
  </si>
  <si>
    <t>Estimated Profit Margin %</t>
  </si>
  <si>
    <t>Profit Margin</t>
  </si>
  <si>
    <t>Revenue per transaction</t>
  </si>
  <si>
    <t>Postage Type</t>
  </si>
  <si>
    <t>Non-Profit</t>
  </si>
  <si>
    <t>First_Class</t>
  </si>
  <si>
    <t>Bulk_Rate</t>
  </si>
  <si>
    <t>List Type</t>
  </si>
  <si>
    <t>Consumer</t>
  </si>
  <si>
    <t>Business</t>
  </si>
  <si>
    <t>Occupant</t>
  </si>
  <si>
    <t>Your House List</t>
  </si>
  <si>
    <t>Select</t>
  </si>
  <si>
    <t xml:space="preserve">Click to select Margin % </t>
  </si>
  <si>
    <t>Average # of years of purchasing</t>
  </si>
  <si>
    <t>Quantity</t>
  </si>
  <si>
    <t xml:space="preserve">Responses </t>
  </si>
  <si>
    <t>Enter your Budget</t>
  </si>
  <si>
    <t>Enter your Average Sale</t>
  </si>
  <si>
    <t>Estimated Mailed Qty.</t>
  </si>
  <si>
    <t>Select your Close Rate</t>
  </si>
  <si>
    <t>Budget &amp; Quantity</t>
  </si>
  <si>
    <t xml:space="preserve">Customers </t>
  </si>
  <si>
    <t>Close rates impact Cost per Acquisition.</t>
  </si>
  <si>
    <t xml:space="preserve">Break-Even Threshold </t>
  </si>
  <si>
    <t>Customer Lifetime Value (LTV)</t>
  </si>
  <si>
    <t>Every $1 spent returns:</t>
  </si>
  <si>
    <t>Lifetime Value would be:</t>
  </si>
  <si>
    <t>Cost per Acquisition would be:</t>
  </si>
  <si>
    <t>Within a range of Response Rates…</t>
  </si>
  <si>
    <t>Break Even</t>
  </si>
  <si>
    <t>High Range</t>
  </si>
  <si>
    <t>Mid Range</t>
  </si>
  <si>
    <t>Enter Cost/Piece*</t>
  </si>
  <si>
    <t>* This is an estimated cost that includes flat postcard printing, list, standard postage, and mailing services. Response rates will vary.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</si>
</sst>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0.0%"/>
    <numFmt numFmtId="166" formatCode="&quot;$&quot;#,##0.00"/>
    <numFmt numFmtId="167" formatCode="&quot;$&quot;#,##0"/>
  </numFmts>
  <fonts count="3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Helvetica Neue"/>
    </font>
    <font>
      <sz val="12"/>
      <color theme="1"/>
      <name val="Helvetica Neue"/>
    </font>
    <font>
      <b/>
      <sz val="12"/>
      <color theme="0"/>
      <name val="Helvetica Neue"/>
    </font>
    <font>
      <i/>
      <sz val="8"/>
      <color theme="1"/>
      <name val="Helvetica Neue"/>
    </font>
    <font>
      <b/>
      <sz val="12"/>
      <color rgb="FF008000"/>
      <name val="Helvetica Neue"/>
    </font>
    <font>
      <i/>
      <sz val="8"/>
      <color theme="4"/>
      <name val="Helvetica Neue"/>
    </font>
    <font>
      <b/>
      <sz val="12"/>
      <color theme="4"/>
      <name val="Helvetica Neue"/>
    </font>
    <font>
      <i/>
      <sz val="8"/>
      <color theme="1" tint="0.499984740745262"/>
      <name val="Helvetica Neue"/>
    </font>
    <font>
      <b/>
      <sz val="16"/>
      <color theme="1"/>
      <name val="Helvetica Neue"/>
    </font>
    <font>
      <b/>
      <sz val="11"/>
      <color theme="0"/>
      <name val="Helvetica Neue"/>
    </font>
    <font>
      <sz val="11"/>
      <color theme="1"/>
      <name val="Helvetica Neue"/>
    </font>
    <font>
      <b/>
      <sz val="11"/>
      <color theme="1"/>
      <name val="Helvetica Neue"/>
    </font>
    <font>
      <sz val="11"/>
      <color theme="4"/>
      <name val="Helvetica Neue"/>
    </font>
    <font>
      <sz val="10"/>
      <color theme="1"/>
      <name val="Helvetica Neue"/>
    </font>
    <font>
      <sz val="12"/>
      <name val="Helvetica Neue"/>
    </font>
    <font>
      <b/>
      <sz val="11"/>
      <name val="Helvetica Neue"/>
    </font>
    <font>
      <sz val="8"/>
      <color theme="0" tint="-0.499984740745262"/>
      <name val="Helvetica Neue"/>
    </font>
    <font>
      <sz val="8"/>
      <color theme="0" tint="-0.34998626667073579"/>
      <name val="Helvetica Neue"/>
    </font>
    <font>
      <b/>
      <sz val="11"/>
      <color rgb="FF008000"/>
      <name val="Helvetica Neue"/>
    </font>
    <font>
      <b/>
      <sz val="11"/>
      <color theme="1" tint="0.249977111117893"/>
      <name val="Helvetica Neue"/>
    </font>
    <font>
      <b/>
      <sz val="12"/>
      <color theme="1" tint="0.249977111117893"/>
      <name val="Helvetica Neue"/>
    </font>
    <font>
      <sz val="11"/>
      <color theme="1" tint="0.249977111117893"/>
      <name val="Helvetica Neue"/>
    </font>
    <font>
      <i/>
      <sz val="8"/>
      <color theme="1" tint="0.249977111117893"/>
      <name val="Helvetica Neue"/>
    </font>
    <font>
      <sz val="12"/>
      <color theme="1" tint="0.249977111117893"/>
      <name val="Helvetica Neue"/>
    </font>
    <font>
      <sz val="8"/>
      <name val="Calibri"/>
      <family val="2"/>
      <scheme val="minor"/>
    </font>
    <font>
      <i/>
      <sz val="6"/>
      <color theme="0" tint="-0.499984740745262"/>
      <name val="Helvetica Neue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F2FD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0" tint="-0.14999847407452621"/>
      </right>
      <top style="thin">
        <color theme="4" tint="0.79998168889431442"/>
      </top>
      <bottom style="thin">
        <color theme="4" tint="0.79998168889431442"/>
      </bottom>
      <diagonal/>
    </border>
  </borders>
  <cellStyleXfs count="197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1">
    <xf numFmtId="0" fontId="0" fillId="0" borderId="0" xfId="0"/>
    <xf numFmtId="9" fontId="0" fillId="0" borderId="0" xfId="1" applyFont="1"/>
    <xf numFmtId="165" fontId="0" fillId="0" borderId="0" xfId="1" applyNumberFormat="1" applyFont="1"/>
    <xf numFmtId="0" fontId="4" fillId="0" borderId="0" xfId="0" applyFont="1"/>
    <xf numFmtId="10" fontId="0" fillId="0" borderId="0" xfId="1" applyNumberFormat="1" applyFont="1"/>
    <xf numFmtId="0" fontId="4" fillId="0" borderId="0" xfId="0" applyFont="1" applyFill="1"/>
    <xf numFmtId="0" fontId="4" fillId="0" borderId="0" xfId="0" applyFont="1" applyFill="1" applyBorder="1"/>
    <xf numFmtId="0" fontId="6" fillId="0" borderId="0" xfId="0" applyFont="1" applyFill="1" applyBorder="1"/>
    <xf numFmtId="164" fontId="4" fillId="0" borderId="0" xfId="4" applyFont="1" applyFill="1" applyBorder="1"/>
    <xf numFmtId="9" fontId="4" fillId="0" borderId="0" xfId="1" applyFont="1" applyFill="1" applyBorder="1"/>
    <xf numFmtId="164" fontId="5" fillId="0" borderId="0" xfId="0" applyNumberFormat="1" applyFont="1" applyFill="1" applyBorder="1"/>
    <xf numFmtId="164" fontId="4" fillId="0" borderId="0" xfId="0" applyNumberFormat="1" applyFont="1" applyFill="1" applyBorder="1"/>
    <xf numFmtId="166" fontId="8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6" fillId="0" borderId="4" xfId="0" applyFont="1" applyFill="1" applyBorder="1"/>
    <xf numFmtId="0" fontId="10" fillId="0" borderId="0" xfId="0" applyFont="1" applyBorder="1"/>
    <xf numFmtId="166" fontId="5" fillId="0" borderId="5" xfId="0" applyNumberFormat="1" applyFont="1" applyBorder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166" fontId="8" fillId="0" borderId="5" xfId="0" applyNumberFormat="1" applyFont="1" applyBorder="1" applyAlignment="1">
      <alignment horizontal="center"/>
    </xf>
    <xf numFmtId="0" fontId="4" fillId="0" borderId="6" xfId="0" applyFont="1" applyBorder="1"/>
    <xf numFmtId="0" fontId="4" fillId="0" borderId="8" xfId="0" applyFont="1" applyBorder="1"/>
    <xf numFmtId="0" fontId="6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/>
    <xf numFmtId="0" fontId="6" fillId="0" borderId="5" xfId="0" applyFont="1" applyFill="1" applyBorder="1"/>
    <xf numFmtId="0" fontId="9" fillId="0" borderId="5" xfId="0" applyFont="1" applyBorder="1" applyAlignment="1">
      <alignment horizontal="center"/>
    </xf>
    <xf numFmtId="9" fontId="4" fillId="0" borderId="5" xfId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66" fontId="8" fillId="0" borderId="4" xfId="0" applyNumberFormat="1" applyFont="1" applyBorder="1" applyAlignment="1">
      <alignment horizontal="center"/>
    </xf>
    <xf numFmtId="0" fontId="11" fillId="0" borderId="7" xfId="0" applyFont="1" applyBorder="1" applyAlignment="1">
      <alignment horizontal="left" vertical="center"/>
    </xf>
    <xf numFmtId="166" fontId="14" fillId="2" borderId="0" xfId="0" applyNumberFormat="1" applyFont="1" applyFill="1" applyBorder="1" applyAlignment="1">
      <alignment horizontal="center"/>
    </xf>
    <xf numFmtId="167" fontId="8" fillId="0" borderId="0" xfId="0" applyNumberFormat="1" applyFont="1" applyBorder="1" applyAlignment="1">
      <alignment horizontal="center" vertical="center"/>
    </xf>
    <xf numFmtId="0" fontId="13" fillId="0" borderId="0" xfId="0" applyFont="1" applyFill="1" applyBorder="1" applyAlignment="1"/>
    <xf numFmtId="0" fontId="15" fillId="2" borderId="0" xfId="0" applyFont="1" applyFill="1" applyBorder="1"/>
    <xf numFmtId="0" fontId="20" fillId="2" borderId="0" xfId="0" applyFont="1" applyFill="1" applyBorder="1" applyAlignment="1">
      <alignment horizontal="center"/>
    </xf>
    <xf numFmtId="0" fontId="6" fillId="2" borderId="12" xfId="0" applyFont="1" applyFill="1" applyBorder="1"/>
    <xf numFmtId="0" fontId="6" fillId="2" borderId="16" xfId="0" applyFont="1" applyFill="1" applyBorder="1"/>
    <xf numFmtId="166" fontId="4" fillId="2" borderId="16" xfId="0" applyNumberFormat="1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9" fontId="4" fillId="2" borderId="16" xfId="1" applyFont="1" applyFill="1" applyBorder="1" applyAlignment="1">
      <alignment horizontal="center"/>
    </xf>
    <xf numFmtId="166" fontId="5" fillId="2" borderId="16" xfId="0" applyNumberFormat="1" applyFont="1" applyFill="1" applyBorder="1" applyAlignment="1">
      <alignment horizontal="center"/>
    </xf>
    <xf numFmtId="0" fontId="4" fillId="2" borderId="16" xfId="0" applyFont="1" applyFill="1" applyBorder="1"/>
    <xf numFmtId="0" fontId="5" fillId="2" borderId="16" xfId="0" applyFont="1" applyFill="1" applyBorder="1" applyAlignment="1">
      <alignment horizontal="center"/>
    </xf>
    <xf numFmtId="166" fontId="5" fillId="2" borderId="17" xfId="0" applyNumberFormat="1" applyFont="1" applyFill="1" applyBorder="1" applyAlignment="1">
      <alignment horizontal="center"/>
    </xf>
    <xf numFmtId="0" fontId="19" fillId="0" borderId="5" xfId="0" applyFont="1" applyFill="1" applyBorder="1" applyAlignment="1"/>
    <xf numFmtId="0" fontId="20" fillId="2" borderId="12" xfId="0" applyFont="1" applyFill="1" applyBorder="1" applyAlignment="1">
      <alignment horizontal="center"/>
    </xf>
    <xf numFmtId="0" fontId="21" fillId="2" borderId="16" xfId="0" applyFont="1" applyFill="1" applyBorder="1" applyAlignment="1">
      <alignment horizontal="center"/>
    </xf>
    <xf numFmtId="3" fontId="18" fillId="2" borderId="12" xfId="0" applyNumberFormat="1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3" xfId="0" applyFont="1" applyFill="1" applyBorder="1"/>
    <xf numFmtId="0" fontId="4" fillId="2" borderId="17" xfId="0" applyFont="1" applyFill="1" applyBorder="1"/>
    <xf numFmtId="0" fontId="22" fillId="0" borderId="0" xfId="0" applyFont="1" applyBorder="1" applyAlignment="1">
      <alignment horizontal="left" vertical="center" wrapText="1"/>
    </xf>
    <xf numFmtId="0" fontId="24" fillId="0" borderId="0" xfId="0" applyFont="1"/>
    <xf numFmtId="166" fontId="24" fillId="0" borderId="4" xfId="0" applyNumberFormat="1" applyFont="1" applyBorder="1" applyAlignment="1">
      <alignment horizontal="center"/>
    </xf>
    <xf numFmtId="0" fontId="25" fillId="2" borderId="12" xfId="0" applyFont="1" applyFill="1" applyBorder="1" applyAlignment="1">
      <alignment horizontal="left" indent="1"/>
    </xf>
    <xf numFmtId="0" fontId="26" fillId="0" borderId="4" xfId="0" applyFont="1" applyBorder="1" applyAlignment="1">
      <alignment horizontal="center"/>
    </xf>
    <xf numFmtId="9" fontId="24" fillId="0" borderId="4" xfId="1" applyFont="1" applyBorder="1" applyAlignment="1">
      <alignment horizontal="center"/>
    </xf>
    <xf numFmtId="166" fontId="27" fillId="0" borderId="4" xfId="0" applyNumberFormat="1" applyFont="1" applyBorder="1" applyAlignment="1">
      <alignment horizontal="center"/>
    </xf>
    <xf numFmtId="0" fontId="23" fillId="2" borderId="12" xfId="0" applyFont="1" applyFill="1" applyBorder="1" applyAlignment="1">
      <alignment horizontal="left" indent="1"/>
    </xf>
    <xf numFmtId="0" fontId="24" fillId="0" borderId="4" xfId="0" applyFont="1" applyBorder="1"/>
    <xf numFmtId="0" fontId="27" fillId="0" borderId="4" xfId="0" applyFont="1" applyBorder="1" applyAlignment="1">
      <alignment horizontal="center"/>
    </xf>
    <xf numFmtId="0" fontId="25" fillId="2" borderId="13" xfId="0" applyFont="1" applyFill="1" applyBorder="1" applyAlignment="1">
      <alignment horizontal="left" indent="1"/>
    </xf>
    <xf numFmtId="166" fontId="25" fillId="2" borderId="0" xfId="0" applyNumberFormat="1" applyFont="1" applyFill="1" applyBorder="1" applyAlignment="1">
      <alignment horizontal="center"/>
    </xf>
    <xf numFmtId="166" fontId="25" fillId="2" borderId="14" xfId="0" applyNumberFormat="1" applyFont="1" applyFill="1" applyBorder="1" applyAlignment="1">
      <alignment horizontal="center"/>
    </xf>
    <xf numFmtId="0" fontId="25" fillId="2" borderId="12" xfId="0" applyFont="1" applyFill="1" applyBorder="1" applyAlignment="1">
      <alignment horizontal="right"/>
    </xf>
    <xf numFmtId="0" fontId="25" fillId="2" borderId="16" xfId="0" applyFont="1" applyFill="1" applyBorder="1" applyAlignment="1">
      <alignment horizontal="center"/>
    </xf>
    <xf numFmtId="166" fontId="4" fillId="0" borderId="0" xfId="0" applyNumberFormat="1" applyFont="1"/>
    <xf numFmtId="0" fontId="23" fillId="3" borderId="11" xfId="0" applyFont="1" applyFill="1" applyBorder="1" applyAlignment="1">
      <alignment horizontal="left" indent="1"/>
    </xf>
    <xf numFmtId="10" fontId="23" fillId="3" borderId="10" xfId="1" applyNumberFormat="1" applyFont="1" applyFill="1" applyBorder="1" applyAlignment="1">
      <alignment horizontal="center"/>
    </xf>
    <xf numFmtId="0" fontId="24" fillId="3" borderId="10" xfId="0" applyFont="1" applyFill="1" applyBorder="1"/>
    <xf numFmtId="165" fontId="23" fillId="3" borderId="10" xfId="1" applyNumberFormat="1" applyFont="1" applyFill="1" applyBorder="1" applyAlignment="1">
      <alignment horizontal="center"/>
    </xf>
    <xf numFmtId="0" fontId="25" fillId="3" borderId="12" xfId="0" applyFont="1" applyFill="1" applyBorder="1" applyAlignment="1">
      <alignment horizontal="left" vertical="center" wrapText="1" indent="1"/>
    </xf>
    <xf numFmtId="166" fontId="25" fillId="3" borderId="0" xfId="0" applyNumberFormat="1" applyFont="1" applyFill="1" applyBorder="1" applyAlignment="1">
      <alignment horizontal="center" vertical="center"/>
    </xf>
    <xf numFmtId="166" fontId="25" fillId="3" borderId="0" xfId="0" applyNumberFormat="1" applyFont="1" applyFill="1" applyBorder="1" applyAlignment="1">
      <alignment horizontal="center"/>
    </xf>
    <xf numFmtId="164" fontId="25" fillId="3" borderId="0" xfId="0" applyNumberFormat="1" applyFont="1" applyFill="1" applyBorder="1"/>
    <xf numFmtId="166" fontId="25" fillId="3" borderId="16" xfId="0" applyNumberFormat="1" applyFont="1" applyFill="1" applyBorder="1" applyAlignment="1">
      <alignment horizontal="center" vertical="center"/>
    </xf>
    <xf numFmtId="0" fontId="25" fillId="3" borderId="13" xfId="0" applyFont="1" applyFill="1" applyBorder="1" applyAlignment="1">
      <alignment horizontal="left" vertical="center" wrapText="1" indent="1"/>
    </xf>
    <xf numFmtId="167" fontId="25" fillId="3" borderId="14" xfId="0" applyNumberFormat="1" applyFont="1" applyFill="1" applyBorder="1" applyAlignment="1">
      <alignment horizontal="center" vertical="center"/>
    </xf>
    <xf numFmtId="166" fontId="25" fillId="3" borderId="14" xfId="0" applyNumberFormat="1" applyFont="1" applyFill="1" applyBorder="1" applyAlignment="1">
      <alignment horizontal="center"/>
    </xf>
    <xf numFmtId="164" fontId="25" fillId="3" borderId="14" xfId="0" applyNumberFormat="1" applyFont="1" applyFill="1" applyBorder="1"/>
    <xf numFmtId="167" fontId="25" fillId="3" borderId="17" xfId="0" applyNumberFormat="1" applyFont="1" applyFill="1" applyBorder="1" applyAlignment="1">
      <alignment horizontal="center" vertical="center"/>
    </xf>
    <xf numFmtId="165" fontId="23" fillId="3" borderId="15" xfId="1" applyNumberFormat="1" applyFont="1" applyFill="1" applyBorder="1" applyAlignment="1">
      <alignment horizontal="center"/>
    </xf>
    <xf numFmtId="167" fontId="25" fillId="3" borderId="0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167" fontId="16" fillId="5" borderId="9" xfId="1" applyNumberFormat="1" applyFont="1" applyFill="1" applyBorder="1" applyAlignment="1" applyProtection="1">
      <alignment horizontal="center"/>
      <protection locked="0"/>
    </xf>
    <xf numFmtId="167" fontId="16" fillId="5" borderId="18" xfId="1" applyNumberFormat="1" applyFont="1" applyFill="1" applyBorder="1" applyAlignment="1" applyProtection="1">
      <alignment horizontal="center"/>
      <protection locked="0"/>
    </xf>
    <xf numFmtId="9" fontId="16" fillId="5" borderId="9" xfId="1" applyFont="1" applyFill="1" applyBorder="1" applyAlignment="1" applyProtection="1">
      <alignment horizontal="center"/>
      <protection locked="0"/>
    </xf>
    <xf numFmtId="1" fontId="16" fillId="5" borderId="9" xfId="1" applyNumberFormat="1" applyFont="1" applyFill="1" applyBorder="1" applyAlignment="1" applyProtection="1">
      <alignment horizontal="center"/>
      <protection locked="0"/>
    </xf>
    <xf numFmtId="9" fontId="16" fillId="5" borderId="19" xfId="1" applyFont="1" applyFill="1" applyBorder="1" applyAlignment="1" applyProtection="1">
      <alignment horizontal="center"/>
      <protection locked="0"/>
    </xf>
    <xf numFmtId="166" fontId="16" fillId="5" borderId="18" xfId="1" applyNumberFormat="1" applyFont="1" applyFill="1" applyBorder="1" applyAlignment="1" applyProtection="1">
      <alignment horizontal="center"/>
      <protection locked="0"/>
    </xf>
    <xf numFmtId="0" fontId="29" fillId="2" borderId="0" xfId="0" applyFont="1" applyFill="1" applyBorder="1" applyAlignment="1">
      <alignment horizontal="center" vertical="top" wrapText="1"/>
    </xf>
    <xf numFmtId="0" fontId="23" fillId="2" borderId="12" xfId="0" applyFont="1" applyFill="1" applyBorder="1" applyAlignment="1">
      <alignment horizontal="center"/>
    </xf>
    <xf numFmtId="0" fontId="23" fillId="2" borderId="16" xfId="0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4" fillId="4" borderId="2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/>
    </xf>
    <xf numFmtId="0" fontId="23" fillId="2" borderId="11" xfId="0" applyFont="1" applyFill="1" applyBorder="1" applyAlignment="1">
      <alignment horizontal="center"/>
    </xf>
    <xf numFmtId="0" fontId="23" fillId="2" borderId="10" xfId="0" applyFont="1" applyFill="1" applyBorder="1" applyAlignment="1">
      <alignment horizontal="center"/>
    </xf>
    <xf numFmtId="0" fontId="23" fillId="2" borderId="15" xfId="0" applyFont="1" applyFill="1" applyBorder="1" applyAlignment="1">
      <alignment horizontal="center"/>
    </xf>
  </cellXfs>
  <cellStyles count="197">
    <cellStyle name="Currency" xfId="4" builtinId="4"/>
    <cellStyle name="Followed Hyperlink" xfId="3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Hyperlink" xfId="2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1717040</xdr:colOff>
      <xdr:row>3</xdr:row>
      <xdr:rowOff>101600</xdr:rowOff>
    </xdr:from>
    <xdr:ext cx="2977091" cy="261610"/>
    <xdr:sp macro="" textlink="">
      <xdr:nvSpPr>
        <xdr:cNvPr id="2" name="TextBox 1"/>
        <xdr:cNvSpPr txBox="1"/>
      </xdr:nvSpPr>
      <xdr:spPr>
        <a:xfrm>
          <a:off x="1945640" y="584200"/>
          <a:ext cx="2977091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>
              <a:solidFill>
                <a:schemeClr val="bg1"/>
              </a:solidFill>
            </a:rPr>
            <a:t>Cool</a:t>
          </a:r>
          <a:r>
            <a:rPr lang="en-US" sz="1100" baseline="0">
              <a:solidFill>
                <a:schemeClr val="bg1"/>
              </a:solidFill>
            </a:rPr>
            <a:t> and informative header graphic will go here</a:t>
          </a:r>
          <a:endParaRPr lang="en-US" sz="1100">
            <a:solidFill>
              <a:schemeClr val="bg1"/>
            </a:solidFill>
          </a:endParaRPr>
        </a:p>
      </xdr:txBody>
    </xdr:sp>
    <xdr:clientData/>
  </xdr:oneCellAnchor>
  <xdr:twoCellAnchor editAs="oneCell">
    <xdr:from>
      <xdr:col>1</xdr:col>
      <xdr:colOff>50800</xdr:colOff>
      <xdr:row>1</xdr:row>
      <xdr:rowOff>38100</xdr:rowOff>
    </xdr:from>
    <xdr:to>
      <xdr:col>8</xdr:col>
      <xdr:colOff>31750</xdr:colOff>
      <xdr:row>6</xdr:row>
      <xdr:rowOff>167983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114300"/>
          <a:ext cx="6280150" cy="1222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showGridLines="0" tabSelected="1" topLeftCell="A3" zoomScale="200" zoomScaleNormal="200" zoomScalePageLayoutView="200" workbookViewId="0">
      <selection activeCell="H17" sqref="H17"/>
    </sheetView>
  </sheetViews>
  <sheetFormatPr baseColWidth="10" defaultColWidth="10.83203125" defaultRowHeight="16" x14ac:dyDescent="0"/>
  <cols>
    <col min="1" max="1" width="2" style="3" customWidth="1"/>
    <col min="2" max="2" width="1" style="13" customWidth="1"/>
    <col min="3" max="3" width="37.33203125" style="3" customWidth="1"/>
    <col min="4" max="4" width="13.6640625" style="3" customWidth="1"/>
    <col min="5" max="5" width="1" style="3" customWidth="1"/>
    <col min="6" max="6" width="0.5" style="5" customWidth="1"/>
    <col min="7" max="7" width="15.33203125" style="3" customWidth="1"/>
    <col min="8" max="8" width="13.83203125" style="3" customWidth="1"/>
    <col min="9" max="9" width="1" style="13" customWidth="1"/>
    <col min="10" max="16384" width="10.83203125" style="3"/>
  </cols>
  <sheetData>
    <row r="1" spans="1:19" ht="6" customHeight="1" thickBot="1"/>
    <row r="2" spans="1:19">
      <c r="B2" s="14"/>
      <c r="C2" s="104"/>
      <c r="D2" s="104"/>
      <c r="E2" s="104"/>
      <c r="F2" s="104"/>
      <c r="G2" s="104"/>
      <c r="H2" s="104"/>
      <c r="I2" s="15"/>
    </row>
    <row r="3" spans="1:19">
      <c r="B3" s="16"/>
      <c r="C3" s="105"/>
      <c r="D3" s="105"/>
      <c r="E3" s="105"/>
      <c r="F3" s="105"/>
      <c r="G3" s="105"/>
      <c r="H3" s="105"/>
      <c r="I3" s="17"/>
    </row>
    <row r="4" spans="1:19">
      <c r="B4" s="16"/>
      <c r="C4" s="105"/>
      <c r="D4" s="105"/>
      <c r="E4" s="105"/>
      <c r="F4" s="105"/>
      <c r="G4" s="105"/>
      <c r="H4" s="105"/>
      <c r="I4" s="17"/>
    </row>
    <row r="5" spans="1:19" ht="22" customHeight="1">
      <c r="B5" s="34"/>
      <c r="I5" s="33"/>
      <c r="L5" s="106"/>
      <c r="M5" s="106"/>
      <c r="N5" s="106"/>
      <c r="O5" s="106"/>
      <c r="P5" s="106"/>
      <c r="Q5" s="106"/>
      <c r="R5" s="106"/>
      <c r="S5" s="106"/>
    </row>
    <row r="6" spans="1:19">
      <c r="B6" s="35"/>
      <c r="I6" s="29"/>
      <c r="L6" s="107"/>
      <c r="M6" s="107"/>
      <c r="N6" s="107"/>
      <c r="O6" s="107"/>
      <c r="P6" s="107"/>
      <c r="Q6" s="107"/>
      <c r="R6" s="107"/>
      <c r="S6" s="107"/>
    </row>
    <row r="7" spans="1:19">
      <c r="B7" s="16"/>
      <c r="I7" s="17"/>
      <c r="L7" s="107"/>
      <c r="M7" s="107"/>
      <c r="N7" s="107"/>
      <c r="O7" s="107"/>
      <c r="P7" s="107"/>
      <c r="Q7" s="107"/>
      <c r="R7" s="107"/>
      <c r="S7" s="107"/>
    </row>
    <row r="8" spans="1:19" s="5" customFormat="1" ht="4" customHeight="1">
      <c r="B8" s="22"/>
      <c r="C8" s="26"/>
      <c r="D8" s="26"/>
      <c r="E8" s="6"/>
      <c r="F8" s="6"/>
      <c r="G8" s="26"/>
      <c r="H8" s="26"/>
      <c r="I8" s="32"/>
    </row>
    <row r="9" spans="1:19">
      <c r="B9" s="22"/>
      <c r="C9" s="108" t="s">
        <v>0</v>
      </c>
      <c r="D9" s="109"/>
      <c r="E9" s="110"/>
      <c r="F9" s="40"/>
      <c r="G9" s="108" t="s">
        <v>27</v>
      </c>
      <c r="H9" s="110"/>
      <c r="I9" s="52"/>
    </row>
    <row r="10" spans="1:19">
      <c r="B10" s="18"/>
      <c r="C10" s="43"/>
      <c r="D10" s="42" t="s">
        <v>24</v>
      </c>
      <c r="E10" s="44"/>
      <c r="F10" s="7"/>
      <c r="G10" s="53" t="s">
        <v>23</v>
      </c>
      <c r="H10" s="54" t="s">
        <v>39</v>
      </c>
      <c r="I10" s="28"/>
    </row>
    <row r="11" spans="1:19">
      <c r="A11" s="60"/>
      <c r="B11" s="61"/>
      <c r="C11" s="62" t="s">
        <v>8</v>
      </c>
      <c r="D11" s="92">
        <v>2000</v>
      </c>
      <c r="E11" s="45"/>
      <c r="F11" s="8"/>
      <c r="G11" s="93">
        <v>10000</v>
      </c>
      <c r="H11" s="97">
        <f>(0.283)+(0.07)+(0.15)</f>
        <v>0.503</v>
      </c>
      <c r="I11" s="21"/>
    </row>
    <row r="12" spans="1:19" ht="22" customHeight="1">
      <c r="A12" s="60"/>
      <c r="B12" s="63"/>
      <c r="C12" s="62"/>
      <c r="D12" s="42" t="s">
        <v>19</v>
      </c>
      <c r="E12" s="46"/>
      <c r="F12" s="8"/>
      <c r="G12" s="42" t="s">
        <v>25</v>
      </c>
      <c r="H12" s="98"/>
      <c r="I12" s="29"/>
    </row>
    <row r="13" spans="1:19" ht="16" customHeight="1">
      <c r="A13" s="60"/>
      <c r="B13" s="64"/>
      <c r="C13" s="62" t="s">
        <v>6</v>
      </c>
      <c r="D13" s="94">
        <v>0.4</v>
      </c>
      <c r="E13" s="47"/>
      <c r="F13" s="19"/>
      <c r="G13" s="55">
        <f>ROUNDUP(G11/H11,-2)</f>
        <v>19900</v>
      </c>
      <c r="H13" s="49"/>
      <c r="I13" s="30"/>
    </row>
    <row r="14" spans="1:19">
      <c r="A14" s="60"/>
      <c r="B14" s="65"/>
      <c r="C14" s="62" t="s">
        <v>1</v>
      </c>
      <c r="D14" s="70">
        <f>D13*D11</f>
        <v>800</v>
      </c>
      <c r="E14" s="48"/>
      <c r="F14" s="10"/>
      <c r="G14" s="57"/>
      <c r="H14" s="58"/>
      <c r="I14" s="20"/>
    </row>
    <row r="15" spans="1:19" ht="18" customHeight="1">
      <c r="A15" s="60"/>
      <c r="B15" s="65"/>
      <c r="C15" s="66"/>
      <c r="D15" s="38"/>
      <c r="E15" s="48"/>
      <c r="F15" s="6"/>
      <c r="G15" s="99" t="s">
        <v>30</v>
      </c>
      <c r="H15" s="100"/>
      <c r="I15" s="20"/>
    </row>
    <row r="16" spans="1:19" ht="4" customHeight="1">
      <c r="A16" s="60"/>
      <c r="B16" s="67"/>
      <c r="C16" s="62"/>
      <c r="D16" s="41"/>
      <c r="E16" s="49"/>
      <c r="F16" s="9"/>
      <c r="G16" s="56"/>
      <c r="H16" s="49"/>
      <c r="I16" s="17"/>
    </row>
    <row r="17" spans="1:13">
      <c r="A17" s="60"/>
      <c r="B17" s="68"/>
      <c r="C17" s="62" t="s">
        <v>2</v>
      </c>
      <c r="D17" s="95">
        <v>2</v>
      </c>
      <c r="E17" s="50"/>
      <c r="F17" s="6"/>
      <c r="G17" s="53" t="s">
        <v>26</v>
      </c>
      <c r="H17" s="96">
        <v>0.3</v>
      </c>
      <c r="I17" s="31"/>
    </row>
    <row r="18" spans="1:13">
      <c r="A18" s="60"/>
      <c r="B18" s="68"/>
      <c r="C18" s="62" t="s">
        <v>20</v>
      </c>
      <c r="D18" s="95">
        <v>3</v>
      </c>
      <c r="E18" s="50"/>
      <c r="F18" s="6"/>
      <c r="G18" s="56"/>
      <c r="H18" s="49"/>
      <c r="I18" s="31"/>
    </row>
    <row r="19" spans="1:13" ht="13" customHeight="1">
      <c r="A19" s="60"/>
      <c r="B19" s="67"/>
      <c r="C19" s="66"/>
      <c r="D19" s="41"/>
      <c r="E19" s="49"/>
      <c r="F19" s="6"/>
      <c r="G19" s="72" t="s">
        <v>22</v>
      </c>
      <c r="H19" s="73">
        <f>ROUND(H20/H17,0)</f>
        <v>7</v>
      </c>
      <c r="I19" s="17"/>
    </row>
    <row r="20" spans="1:13">
      <c r="A20" s="60"/>
      <c r="B20" s="65"/>
      <c r="C20" s="62" t="s">
        <v>3</v>
      </c>
      <c r="D20" s="70">
        <f>D14</f>
        <v>800</v>
      </c>
      <c r="E20" s="48"/>
      <c r="F20" s="10"/>
      <c r="G20" s="72" t="s">
        <v>28</v>
      </c>
      <c r="H20" s="73">
        <f>IF(ROUND(G11/D21,0)&lt;1,1,(ROUND(G11/D21,0)))</f>
        <v>2</v>
      </c>
      <c r="I20" s="20"/>
    </row>
    <row r="21" spans="1:13" ht="21" customHeight="1">
      <c r="A21" s="60"/>
      <c r="B21" s="65"/>
      <c r="C21" s="69" t="s">
        <v>31</v>
      </c>
      <c r="D21" s="71">
        <f>D14*D17*D18</f>
        <v>4800</v>
      </c>
      <c r="E21" s="51"/>
      <c r="F21" s="11"/>
      <c r="G21" s="101" t="s">
        <v>29</v>
      </c>
      <c r="H21" s="102"/>
      <c r="I21" s="20"/>
    </row>
    <row r="22" spans="1:13" ht="19" customHeight="1">
      <c r="B22" s="36"/>
      <c r="D22" s="91" t="s">
        <v>36</v>
      </c>
      <c r="G22" s="91" t="s">
        <v>38</v>
      </c>
      <c r="H22" s="91" t="s">
        <v>37</v>
      </c>
      <c r="I22" s="23"/>
      <c r="K22" s="74"/>
    </row>
    <row r="23" spans="1:13" ht="22" customHeight="1">
      <c r="B23" s="16"/>
      <c r="C23" s="75" t="s">
        <v>35</v>
      </c>
      <c r="D23" s="76">
        <f>H19/G13</f>
        <v>3.5175879396984926E-4</v>
      </c>
      <c r="E23" s="77"/>
      <c r="F23" s="77"/>
      <c r="G23" s="78">
        <f>IF(D23&lt;0.5%,0.5%,D23+0.5%)</f>
        <v>5.0000000000000001E-3</v>
      </c>
      <c r="H23" s="89">
        <f>IF(G23&lt;0.51%,1%,G23+0.5%)</f>
        <v>0.01</v>
      </c>
      <c r="I23" s="17"/>
    </row>
    <row r="24" spans="1:13" ht="23" customHeight="1">
      <c r="B24" s="16"/>
      <c r="C24" s="79" t="s">
        <v>32</v>
      </c>
      <c r="D24" s="80">
        <f>(D23*$G$13)*$H$17*($D$14*$D$17*$D$18)/$G$11</f>
        <v>1.008</v>
      </c>
      <c r="E24" s="81"/>
      <c r="F24" s="82"/>
      <c r="G24" s="80">
        <f>(G23*$G$13)*$H$17*($D$14*$D$17*$D$18)/$G$11</f>
        <v>14.327999999999999</v>
      </c>
      <c r="H24" s="83">
        <f>(H23*$G$13)*$H$17*($D$14*$D$17*$D$18)/$G$11</f>
        <v>28.655999999999999</v>
      </c>
      <c r="I24" s="17"/>
    </row>
    <row r="25" spans="1:13" ht="21" customHeight="1">
      <c r="B25" s="16"/>
      <c r="C25" s="79" t="s">
        <v>33</v>
      </c>
      <c r="D25" s="90">
        <f>(D23*$G$13)*$H$17*$D$21</f>
        <v>10080</v>
      </c>
      <c r="E25" s="81"/>
      <c r="F25" s="82"/>
      <c r="G25" s="90">
        <f>(G23*$G$13)*$H$17*$D$21</f>
        <v>143280</v>
      </c>
      <c r="H25" s="90">
        <f>(H23*$G$13)*$H$17*$D$21</f>
        <v>286560</v>
      </c>
      <c r="I25" s="17"/>
    </row>
    <row r="26" spans="1:13" ht="18" customHeight="1">
      <c r="B26" s="16"/>
      <c r="C26" s="84" t="s">
        <v>34</v>
      </c>
      <c r="D26" s="85">
        <f>$G$11/((D23*$G$13)*$H$17)</f>
        <v>4761.9047619047615</v>
      </c>
      <c r="E26" s="86"/>
      <c r="F26" s="87"/>
      <c r="G26" s="85">
        <f>$G$11/((G23*$G$13)*$H$17)</f>
        <v>335.00837520938023</v>
      </c>
      <c r="H26" s="88">
        <f>$G$11/((H23*$G$13)*$H$17)</f>
        <v>167.50418760469012</v>
      </c>
      <c r="I26" s="17"/>
    </row>
    <row r="27" spans="1:13" ht="14" customHeight="1">
      <c r="B27" s="16"/>
      <c r="C27" s="59"/>
      <c r="D27" s="39"/>
      <c r="E27" s="12"/>
      <c r="F27" s="27"/>
      <c r="G27" s="39"/>
      <c r="H27" s="39"/>
      <c r="I27" s="17"/>
    </row>
    <row r="28" spans="1:13" ht="15" customHeight="1">
      <c r="B28" s="16"/>
      <c r="C28" s="103" t="s">
        <v>40</v>
      </c>
      <c r="D28" s="103"/>
      <c r="E28" s="103"/>
      <c r="F28" s="103"/>
      <c r="G28" s="103"/>
      <c r="H28" s="103"/>
      <c r="I28" s="17"/>
      <c r="M28" s="74"/>
    </row>
    <row r="29" spans="1:13" ht="15" customHeight="1" thickBot="1">
      <c r="B29" s="24"/>
      <c r="C29" s="37"/>
      <c r="D29" s="37"/>
      <c r="E29" s="37"/>
      <c r="F29" s="37"/>
      <c r="G29" s="37"/>
      <c r="H29" s="37"/>
      <c r="I29" s="25"/>
    </row>
    <row r="30" spans="1:13" s="13" customFormat="1">
      <c r="A30" s="3"/>
      <c r="C30" s="103"/>
      <c r="D30" s="103"/>
      <c r="E30" s="103"/>
      <c r="F30" s="103"/>
      <c r="G30" s="103"/>
      <c r="H30" s="103"/>
      <c r="J30" s="3"/>
    </row>
  </sheetData>
  <sheetProtection sheet="1" objects="1" scenarios="1" selectLockedCells="1"/>
  <mergeCells count="10">
    <mergeCell ref="L5:S5"/>
    <mergeCell ref="L6:S6"/>
    <mergeCell ref="L7:S7"/>
    <mergeCell ref="C9:E9"/>
    <mergeCell ref="G9:H9"/>
    <mergeCell ref="G15:H15"/>
    <mergeCell ref="G21:H21"/>
    <mergeCell ref="C28:H28"/>
    <mergeCell ref="C30:H30"/>
    <mergeCell ref="C2:H4"/>
  </mergeCells>
  <phoneticPr fontId="28" type="noConversion"/>
  <dataValidations count="2">
    <dataValidation type="list" allowBlank="1" showInputMessage="1" showErrorMessage="1" sqref="H17">
      <formula1>SelectCloseRate</formula1>
    </dataValidation>
    <dataValidation type="list" allowBlank="1" showInputMessage="1" showErrorMessage="1" sqref="D13:E13 F16 I13 B13">
      <formula1>Profit_Margin</formula1>
    </dataValidation>
  </dataValidations>
  <pageMargins left="0.75" right="0.75" top="1" bottom="1" header="0.5" footer="0.5"/>
  <pageSetup scale="97" orientation="portrait"/>
  <colBreaks count="1" manualBreakCount="1">
    <brk id="9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zoomScale="115" zoomScaleNormal="115" zoomScalePageLayoutView="115" workbookViewId="0">
      <selection activeCell="F13" sqref="F13"/>
    </sheetView>
  </sheetViews>
  <sheetFormatPr baseColWidth="10" defaultColWidth="11" defaultRowHeight="15" x14ac:dyDescent="0"/>
  <cols>
    <col min="5" max="5" width="15.6640625" customWidth="1"/>
  </cols>
  <sheetData>
    <row r="1" spans="1:6">
      <c r="A1" t="s">
        <v>7</v>
      </c>
      <c r="B1" t="s">
        <v>4</v>
      </c>
      <c r="C1" t="s">
        <v>5</v>
      </c>
      <c r="D1" t="s">
        <v>9</v>
      </c>
      <c r="E1" t="s">
        <v>13</v>
      </c>
      <c r="F1" t="s">
        <v>21</v>
      </c>
    </row>
    <row r="2" spans="1:6">
      <c r="A2" t="s">
        <v>18</v>
      </c>
      <c r="B2" t="s">
        <v>18</v>
      </c>
      <c r="C2" t="s">
        <v>18</v>
      </c>
      <c r="D2" t="s">
        <v>18</v>
      </c>
      <c r="E2" t="s">
        <v>18</v>
      </c>
      <c r="F2">
        <v>250</v>
      </c>
    </row>
    <row r="3" spans="1:6">
      <c r="A3" s="1">
        <v>0.1</v>
      </c>
      <c r="B3" s="4">
        <v>2.5000000000000001E-3</v>
      </c>
      <c r="C3" s="1">
        <v>0.1</v>
      </c>
      <c r="D3" t="s">
        <v>11</v>
      </c>
      <c r="E3" t="s">
        <v>17</v>
      </c>
      <c r="F3">
        <v>500</v>
      </c>
    </row>
    <row r="4" spans="1:6">
      <c r="A4" s="1">
        <v>0.2</v>
      </c>
      <c r="B4" s="2">
        <v>5.0000000000000001E-3</v>
      </c>
      <c r="C4" s="1">
        <v>0.2</v>
      </c>
      <c r="D4" t="s">
        <v>12</v>
      </c>
      <c r="E4" t="s">
        <v>14</v>
      </c>
      <c r="F4">
        <v>1000</v>
      </c>
    </row>
    <row r="5" spans="1:6">
      <c r="A5" s="1">
        <v>0.25</v>
      </c>
      <c r="B5" s="4">
        <v>7.4999999999999997E-3</v>
      </c>
      <c r="C5" s="1">
        <v>0.25</v>
      </c>
      <c r="D5" t="s">
        <v>10</v>
      </c>
      <c r="E5" t="s">
        <v>15</v>
      </c>
      <c r="F5">
        <v>1500</v>
      </c>
    </row>
    <row r="6" spans="1:6">
      <c r="A6" s="1">
        <v>0.3</v>
      </c>
      <c r="B6" s="2">
        <v>0.01</v>
      </c>
      <c r="C6" s="1">
        <v>0.3</v>
      </c>
      <c r="E6" t="s">
        <v>16</v>
      </c>
      <c r="F6">
        <v>2000</v>
      </c>
    </row>
    <row r="7" spans="1:6">
      <c r="A7" s="1">
        <v>0.4</v>
      </c>
      <c r="B7" s="2">
        <v>1.4999999999999999E-2</v>
      </c>
      <c r="C7" s="1">
        <v>0.4</v>
      </c>
      <c r="F7">
        <f>F6+1000</f>
        <v>3000</v>
      </c>
    </row>
    <row r="8" spans="1:6">
      <c r="A8" s="1">
        <v>0.5</v>
      </c>
      <c r="B8" s="2">
        <v>0.02</v>
      </c>
      <c r="C8" s="1">
        <v>0.5</v>
      </c>
      <c r="F8">
        <f t="shared" ref="F8:F71" si="0">F7+1000</f>
        <v>4000</v>
      </c>
    </row>
    <row r="9" spans="1:6">
      <c r="A9" s="1">
        <v>0.6</v>
      </c>
      <c r="B9" s="2">
        <v>2.5000000000000001E-2</v>
      </c>
      <c r="C9" s="1">
        <v>0.6</v>
      </c>
      <c r="F9">
        <f t="shared" si="0"/>
        <v>5000</v>
      </c>
    </row>
    <row r="10" spans="1:6">
      <c r="A10" s="1">
        <v>0.7</v>
      </c>
      <c r="B10" s="2"/>
      <c r="C10" s="1">
        <v>0.7</v>
      </c>
      <c r="F10">
        <f t="shared" si="0"/>
        <v>6000</v>
      </c>
    </row>
    <row r="11" spans="1:6">
      <c r="A11" s="1">
        <v>0.8</v>
      </c>
      <c r="B11" s="2"/>
      <c r="C11" s="1">
        <v>0.8</v>
      </c>
      <c r="F11">
        <f t="shared" si="0"/>
        <v>7000</v>
      </c>
    </row>
    <row r="12" spans="1:6">
      <c r="F12">
        <f t="shared" si="0"/>
        <v>8000</v>
      </c>
    </row>
    <row r="13" spans="1:6">
      <c r="F13">
        <f t="shared" si="0"/>
        <v>9000</v>
      </c>
    </row>
    <row r="14" spans="1:6">
      <c r="F14">
        <f t="shared" si="0"/>
        <v>10000</v>
      </c>
    </row>
    <row r="15" spans="1:6">
      <c r="F15">
        <f t="shared" si="0"/>
        <v>11000</v>
      </c>
    </row>
    <row r="16" spans="1:6">
      <c r="F16">
        <f t="shared" si="0"/>
        <v>12000</v>
      </c>
    </row>
    <row r="17" spans="6:6">
      <c r="F17">
        <f t="shared" si="0"/>
        <v>13000</v>
      </c>
    </row>
    <row r="18" spans="6:6">
      <c r="F18">
        <f t="shared" si="0"/>
        <v>14000</v>
      </c>
    </row>
    <row r="19" spans="6:6">
      <c r="F19">
        <f t="shared" si="0"/>
        <v>15000</v>
      </c>
    </row>
    <row r="20" spans="6:6">
      <c r="F20">
        <f t="shared" si="0"/>
        <v>16000</v>
      </c>
    </row>
    <row r="21" spans="6:6">
      <c r="F21">
        <f t="shared" si="0"/>
        <v>17000</v>
      </c>
    </row>
    <row r="22" spans="6:6">
      <c r="F22">
        <f t="shared" si="0"/>
        <v>18000</v>
      </c>
    </row>
    <row r="23" spans="6:6">
      <c r="F23">
        <f t="shared" si="0"/>
        <v>19000</v>
      </c>
    </row>
    <row r="24" spans="6:6">
      <c r="F24">
        <f t="shared" si="0"/>
        <v>20000</v>
      </c>
    </row>
    <row r="25" spans="6:6">
      <c r="F25">
        <f t="shared" si="0"/>
        <v>21000</v>
      </c>
    </row>
    <row r="26" spans="6:6">
      <c r="F26">
        <f t="shared" si="0"/>
        <v>22000</v>
      </c>
    </row>
    <row r="27" spans="6:6">
      <c r="F27">
        <f t="shared" si="0"/>
        <v>23000</v>
      </c>
    </row>
    <row r="28" spans="6:6">
      <c r="F28">
        <f t="shared" si="0"/>
        <v>24000</v>
      </c>
    </row>
    <row r="29" spans="6:6">
      <c r="F29">
        <f t="shared" si="0"/>
        <v>25000</v>
      </c>
    </row>
    <row r="30" spans="6:6">
      <c r="F30">
        <f t="shared" si="0"/>
        <v>26000</v>
      </c>
    </row>
    <row r="31" spans="6:6">
      <c r="F31">
        <f t="shared" si="0"/>
        <v>27000</v>
      </c>
    </row>
    <row r="32" spans="6:6">
      <c r="F32">
        <f t="shared" si="0"/>
        <v>28000</v>
      </c>
    </row>
    <row r="33" spans="6:6">
      <c r="F33">
        <f t="shared" si="0"/>
        <v>29000</v>
      </c>
    </row>
    <row r="34" spans="6:6">
      <c r="F34">
        <f t="shared" si="0"/>
        <v>30000</v>
      </c>
    </row>
    <row r="35" spans="6:6">
      <c r="F35">
        <f t="shared" si="0"/>
        <v>31000</v>
      </c>
    </row>
    <row r="36" spans="6:6">
      <c r="F36">
        <f t="shared" si="0"/>
        <v>32000</v>
      </c>
    </row>
    <row r="37" spans="6:6">
      <c r="F37">
        <f t="shared" si="0"/>
        <v>33000</v>
      </c>
    </row>
    <row r="38" spans="6:6">
      <c r="F38">
        <f t="shared" si="0"/>
        <v>34000</v>
      </c>
    </row>
    <row r="39" spans="6:6">
      <c r="F39">
        <f t="shared" si="0"/>
        <v>35000</v>
      </c>
    </row>
    <row r="40" spans="6:6">
      <c r="F40">
        <f t="shared" si="0"/>
        <v>36000</v>
      </c>
    </row>
    <row r="41" spans="6:6">
      <c r="F41">
        <f t="shared" si="0"/>
        <v>37000</v>
      </c>
    </row>
    <row r="42" spans="6:6">
      <c r="F42">
        <f t="shared" si="0"/>
        <v>38000</v>
      </c>
    </row>
    <row r="43" spans="6:6">
      <c r="F43">
        <f t="shared" si="0"/>
        <v>39000</v>
      </c>
    </row>
    <row r="44" spans="6:6">
      <c r="F44">
        <f t="shared" si="0"/>
        <v>40000</v>
      </c>
    </row>
    <row r="45" spans="6:6">
      <c r="F45">
        <f t="shared" si="0"/>
        <v>41000</v>
      </c>
    </row>
    <row r="46" spans="6:6">
      <c r="F46">
        <f t="shared" si="0"/>
        <v>42000</v>
      </c>
    </row>
    <row r="47" spans="6:6">
      <c r="F47">
        <f t="shared" si="0"/>
        <v>43000</v>
      </c>
    </row>
    <row r="48" spans="6:6">
      <c r="F48">
        <f t="shared" si="0"/>
        <v>44000</v>
      </c>
    </row>
    <row r="49" spans="6:6">
      <c r="F49">
        <f t="shared" si="0"/>
        <v>45000</v>
      </c>
    </row>
    <row r="50" spans="6:6">
      <c r="F50">
        <f t="shared" si="0"/>
        <v>46000</v>
      </c>
    </row>
    <row r="51" spans="6:6">
      <c r="F51">
        <f t="shared" si="0"/>
        <v>47000</v>
      </c>
    </row>
    <row r="52" spans="6:6">
      <c r="F52">
        <f t="shared" si="0"/>
        <v>48000</v>
      </c>
    </row>
    <row r="53" spans="6:6">
      <c r="F53">
        <f t="shared" si="0"/>
        <v>49000</v>
      </c>
    </row>
    <row r="54" spans="6:6">
      <c r="F54">
        <f t="shared" si="0"/>
        <v>50000</v>
      </c>
    </row>
    <row r="55" spans="6:6">
      <c r="F55">
        <f t="shared" si="0"/>
        <v>51000</v>
      </c>
    </row>
    <row r="56" spans="6:6">
      <c r="F56">
        <f t="shared" si="0"/>
        <v>52000</v>
      </c>
    </row>
    <row r="57" spans="6:6">
      <c r="F57">
        <f t="shared" si="0"/>
        <v>53000</v>
      </c>
    </row>
    <row r="58" spans="6:6">
      <c r="F58">
        <f t="shared" si="0"/>
        <v>54000</v>
      </c>
    </row>
    <row r="59" spans="6:6">
      <c r="F59">
        <f t="shared" si="0"/>
        <v>55000</v>
      </c>
    </row>
    <row r="60" spans="6:6">
      <c r="F60">
        <f t="shared" si="0"/>
        <v>56000</v>
      </c>
    </row>
    <row r="61" spans="6:6">
      <c r="F61">
        <f t="shared" si="0"/>
        <v>57000</v>
      </c>
    </row>
    <row r="62" spans="6:6">
      <c r="F62">
        <f t="shared" si="0"/>
        <v>58000</v>
      </c>
    </row>
    <row r="63" spans="6:6">
      <c r="F63">
        <f t="shared" si="0"/>
        <v>59000</v>
      </c>
    </row>
    <row r="64" spans="6:6">
      <c r="F64">
        <f t="shared" si="0"/>
        <v>60000</v>
      </c>
    </row>
    <row r="65" spans="6:6">
      <c r="F65">
        <f t="shared" si="0"/>
        <v>61000</v>
      </c>
    </row>
    <row r="66" spans="6:6">
      <c r="F66">
        <f t="shared" si="0"/>
        <v>62000</v>
      </c>
    </row>
    <row r="67" spans="6:6">
      <c r="F67">
        <f t="shared" si="0"/>
        <v>63000</v>
      </c>
    </row>
    <row r="68" spans="6:6">
      <c r="F68">
        <f t="shared" si="0"/>
        <v>64000</v>
      </c>
    </row>
    <row r="69" spans="6:6">
      <c r="F69">
        <f t="shared" si="0"/>
        <v>65000</v>
      </c>
    </row>
    <row r="70" spans="6:6">
      <c r="F70">
        <f t="shared" si="0"/>
        <v>66000</v>
      </c>
    </row>
    <row r="71" spans="6:6">
      <c r="F71">
        <f t="shared" si="0"/>
        <v>67000</v>
      </c>
    </row>
    <row r="72" spans="6:6">
      <c r="F72">
        <f t="shared" ref="F72:F100" si="1">F71+1000</f>
        <v>68000</v>
      </c>
    </row>
    <row r="73" spans="6:6">
      <c r="F73">
        <f t="shared" si="1"/>
        <v>69000</v>
      </c>
    </row>
    <row r="74" spans="6:6">
      <c r="F74">
        <f t="shared" si="1"/>
        <v>70000</v>
      </c>
    </row>
    <row r="75" spans="6:6">
      <c r="F75">
        <f t="shared" si="1"/>
        <v>71000</v>
      </c>
    </row>
    <row r="76" spans="6:6">
      <c r="F76">
        <f t="shared" si="1"/>
        <v>72000</v>
      </c>
    </row>
    <row r="77" spans="6:6">
      <c r="F77">
        <f t="shared" si="1"/>
        <v>73000</v>
      </c>
    </row>
    <row r="78" spans="6:6">
      <c r="F78">
        <f t="shared" si="1"/>
        <v>74000</v>
      </c>
    </row>
    <row r="79" spans="6:6">
      <c r="F79">
        <f t="shared" si="1"/>
        <v>75000</v>
      </c>
    </row>
    <row r="80" spans="6:6">
      <c r="F80">
        <f t="shared" si="1"/>
        <v>76000</v>
      </c>
    </row>
    <row r="81" spans="6:6">
      <c r="F81">
        <f t="shared" si="1"/>
        <v>77000</v>
      </c>
    </row>
    <row r="82" spans="6:6">
      <c r="F82">
        <f t="shared" si="1"/>
        <v>78000</v>
      </c>
    </row>
    <row r="83" spans="6:6">
      <c r="F83">
        <f t="shared" si="1"/>
        <v>79000</v>
      </c>
    </row>
    <row r="84" spans="6:6">
      <c r="F84">
        <f t="shared" si="1"/>
        <v>80000</v>
      </c>
    </row>
    <row r="85" spans="6:6">
      <c r="F85">
        <f t="shared" si="1"/>
        <v>81000</v>
      </c>
    </row>
    <row r="86" spans="6:6">
      <c r="F86">
        <f t="shared" si="1"/>
        <v>82000</v>
      </c>
    </row>
    <row r="87" spans="6:6">
      <c r="F87">
        <f t="shared" si="1"/>
        <v>83000</v>
      </c>
    </row>
    <row r="88" spans="6:6">
      <c r="F88">
        <f t="shared" si="1"/>
        <v>84000</v>
      </c>
    </row>
    <row r="89" spans="6:6">
      <c r="F89">
        <f t="shared" si="1"/>
        <v>85000</v>
      </c>
    </row>
    <row r="90" spans="6:6">
      <c r="F90">
        <f t="shared" si="1"/>
        <v>86000</v>
      </c>
    </row>
    <row r="91" spans="6:6">
      <c r="F91">
        <f t="shared" si="1"/>
        <v>87000</v>
      </c>
    </row>
    <row r="92" spans="6:6">
      <c r="F92">
        <f t="shared" si="1"/>
        <v>88000</v>
      </c>
    </row>
    <row r="93" spans="6:6">
      <c r="F93">
        <f t="shared" si="1"/>
        <v>89000</v>
      </c>
    </row>
    <row r="94" spans="6:6">
      <c r="F94">
        <f t="shared" si="1"/>
        <v>90000</v>
      </c>
    </row>
    <row r="95" spans="6:6">
      <c r="F95">
        <f t="shared" si="1"/>
        <v>91000</v>
      </c>
    </row>
    <row r="96" spans="6:6">
      <c r="F96">
        <f t="shared" si="1"/>
        <v>92000</v>
      </c>
    </row>
    <row r="97" spans="6:6">
      <c r="F97">
        <f t="shared" si="1"/>
        <v>93000</v>
      </c>
    </row>
    <row r="98" spans="6:6">
      <c r="F98">
        <f t="shared" si="1"/>
        <v>94000</v>
      </c>
    </row>
    <row r="99" spans="6:6">
      <c r="F99">
        <f t="shared" si="1"/>
        <v>95000</v>
      </c>
    </row>
    <row r="100" spans="6:6">
      <c r="F100">
        <f t="shared" si="1"/>
        <v>96000</v>
      </c>
    </row>
    <row r="101" spans="6:6">
      <c r="F101">
        <f>F100+1000</f>
        <v>97000</v>
      </c>
    </row>
    <row r="102" spans="6:6">
      <c r="F102">
        <f t="shared" ref="F102:F104" si="2">F101+1000</f>
        <v>98000</v>
      </c>
    </row>
    <row r="103" spans="6:6">
      <c r="F103">
        <f t="shared" si="2"/>
        <v>99000</v>
      </c>
    </row>
    <row r="104" spans="6:6">
      <c r="F104">
        <f t="shared" si="2"/>
        <v>100000</v>
      </c>
    </row>
  </sheetData>
  <phoneticPr fontId="28" type="noConversion"/>
  <dataValidations count="2">
    <dataValidation allowBlank="1" showInputMessage="1" showErrorMessage="1" promptTitle="Discount %" sqref="A3:A11 C3:C11"/>
    <dataValidation type="list" allowBlank="1" showInputMessage="1" showErrorMessage="1" sqref="D3:D5">
      <formula1>Postage_Type</formula1>
    </dataValidation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ModernPostcardProfitabilityTool</vt:lpstr>
      <vt:lpstr>Formulas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Foster</dc:creator>
  <cp:lastModifiedBy>Christopher Foster</cp:lastModifiedBy>
  <cp:lastPrinted>2015-12-15T00:47:52Z</cp:lastPrinted>
  <dcterms:created xsi:type="dcterms:W3CDTF">2015-10-27T01:22:51Z</dcterms:created>
  <dcterms:modified xsi:type="dcterms:W3CDTF">2016-01-06T19:38:13Z</dcterms:modified>
</cp:coreProperties>
</file>